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202300"/>
  <mc:AlternateContent xmlns:mc="http://schemas.openxmlformats.org/markup-compatibility/2006">
    <mc:Choice Requires="x15">
      <x15ac:absPath xmlns:x15ac="http://schemas.microsoft.com/office/spreadsheetml/2010/11/ac" url="C:\Users\Ferrocia\Desktop\Accordo quadro somministrazione lavoro\Atti definitivi 07-07-2026\"/>
    </mc:Choice>
  </mc:AlternateContent>
  <xr:revisionPtr revIDLastSave="0" documentId="8_{AE746CFA-27D4-40A0-B736-C817C3A4ED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ermie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C22" i="1" s="1"/>
  <c r="C12" i="1"/>
  <c r="C14" i="1"/>
  <c r="C13" i="1"/>
  <c r="C11" i="1"/>
  <c r="C10" i="1"/>
  <c r="C9" i="1"/>
  <c r="C8" i="1"/>
  <c r="B3" i="1"/>
  <c r="C34" i="1" l="1"/>
  <c r="C27" i="1"/>
  <c r="C33" i="1"/>
  <c r="C37" i="1" l="1"/>
  <c r="C42" i="1" s="1"/>
  <c r="C40" i="1" l="1"/>
  <c r="C44" i="1"/>
  <c r="C45" i="1"/>
  <c r="C47" i="1"/>
  <c r="C46" i="1"/>
  <c r="C48" i="1"/>
  <c r="C49" i="1"/>
  <c r="C50" i="1"/>
  <c r="C53" i="1" l="1"/>
  <c r="C5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Automatic Comment</author>
  </authors>
  <commentList>
    <comment ref="B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=divisore orario conv. CCNL*12</t>
        </r>
      </text>
    </comment>
  </commentList>
</comments>
</file>

<file path=xl/sharedStrings.xml><?xml version="1.0" encoding="utf-8"?>
<sst xmlns="http://schemas.openxmlformats.org/spreadsheetml/2006/main" count="153" uniqueCount="62">
  <si>
    <t>Ore conv. annue CCNL</t>
  </si>
  <si>
    <t>Divisore orario conv. CCNL</t>
  </si>
  <si>
    <t>Numero Ore settimanali</t>
  </si>
  <si>
    <t>Provincia</t>
  </si>
  <si>
    <t>INCIDENZA DEGLI ELEMENTI</t>
  </si>
  <si>
    <t>Elementi Retributivi</t>
  </si>
  <si>
    <t>Eur.</t>
  </si>
  <si>
    <t>su 13ma</t>
  </si>
  <si>
    <t>su 14ma</t>
  </si>
  <si>
    <t>su 15ma</t>
  </si>
  <si>
    <t>su 16ma</t>
  </si>
  <si>
    <t>su 17ma</t>
  </si>
  <si>
    <t>su 18ma</t>
  </si>
  <si>
    <t>su ROL e Ferie</t>
  </si>
  <si>
    <t>su TFR</t>
  </si>
  <si>
    <t>su straord</t>
  </si>
  <si>
    <t>su 1 magg</t>
  </si>
  <si>
    <t>su 2 magg</t>
  </si>
  <si>
    <t>Banca Ore</t>
  </si>
  <si>
    <t>MINIMO SALARIALE</t>
  </si>
  <si>
    <t>Si</t>
  </si>
  <si>
    <t>No</t>
  </si>
  <si>
    <t>Ind.Integr.Speciale</t>
  </si>
  <si>
    <t>Ind.Qualif.Profes.</t>
  </si>
  <si>
    <t>IVC</t>
  </si>
  <si>
    <t>Indennità infermieristica</t>
  </si>
  <si>
    <t>Ore ferie annue</t>
  </si>
  <si>
    <t>Ore ex festività</t>
  </si>
  <si>
    <t>Ore ROL</t>
  </si>
  <si>
    <t>Retribuzione lorda mensile</t>
  </si>
  <si>
    <t>Retribuzione di fatto (r.l.m./divis mens)</t>
  </si>
  <si>
    <t>Incidenza Costi Indiretti</t>
  </si>
  <si>
    <t>TFR</t>
  </si>
  <si>
    <t>Ratei</t>
  </si>
  <si>
    <t>H. Matur.</t>
  </si>
  <si>
    <t>Rateo h. 13^</t>
  </si>
  <si>
    <t>Rateo h. 14^</t>
  </si>
  <si>
    <t>Rateo h. 15^</t>
  </si>
  <si>
    <t>Rateo h. 16^</t>
  </si>
  <si>
    <t>Rateo h. 17^</t>
  </si>
  <si>
    <t>Rateo h. 18^</t>
  </si>
  <si>
    <t>Rateo Ferie</t>
  </si>
  <si>
    <t>Rateo Ex-Festività</t>
  </si>
  <si>
    <t>Rateo ROL</t>
  </si>
  <si>
    <t>Retribuzione lorda oraria</t>
  </si>
  <si>
    <t>T.F.R.</t>
  </si>
  <si>
    <t>Base imponibile oraria</t>
  </si>
  <si>
    <t>Contributi</t>
  </si>
  <si>
    <t>Inps</t>
  </si>
  <si>
    <t>Trattenuta su TFR per Fondo Pens.</t>
  </si>
  <si>
    <t>Inail</t>
  </si>
  <si>
    <t>Formazione</t>
  </si>
  <si>
    <t>Ente bilaterale sindacale</t>
  </si>
  <si>
    <t>Monetizzazione permessi sindicali</t>
  </si>
  <si>
    <t>Contributi Aggiuntivi</t>
  </si>
  <si>
    <t>Totale contributi</t>
  </si>
  <si>
    <t>Totale costo aziendale</t>
  </si>
  <si>
    <t>IND.PROF.SPECIFICA</t>
  </si>
  <si>
    <t>INDENNITA FUNZIONE PARTE FISSA </t>
  </si>
  <si>
    <t>SI</t>
  </si>
  <si>
    <t>NO</t>
  </si>
  <si>
    <t xml:space="preserve">CCNL COMPARTO SANITA'
PROFESSIONISTI DELLA SALUTE - FUNZIONARI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</si>
</sst>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>
    <font>
      <sz val="8"/>
      <name val="Verdana"/>
    </font>
    <font>
      <sz val="8"/>
      <name val="Verdana"/>
      <family val="2"/>
    </font>
    <font>
      <b/>
      <sz val="9"/>
      <color indexed="81"/>
      <name val="Tahoma"/>
      <family val="2"/>
    </font>
    <font>
      <u/>
      <sz val="11"/>
      <name val="Aptos "/>
    </font>
    <font>
      <sz val="11"/>
      <name val="Aptos "/>
    </font>
    <font>
      <b/>
      <sz val="11"/>
      <name val="Aptos "/>
    </font>
    <font>
      <b/>
      <u/>
      <sz val="11"/>
      <name val="Aptos "/>
    </font>
    <font>
      <b/>
      <i/>
      <sz val="11"/>
      <name val="Aptos "/>
    </font>
    <font>
      <sz val="8"/>
      <name val="Verdana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rgb="FFCCFFFF"/>
        <bgColor rgb="FFCCFFFF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rgb="FFCCFFFF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horizontal="center"/>
    </xf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7">
    <xf numFmtId="0" fontId="0" fillId="0" borderId="0" xfId="0">
      <alignment horizont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  <xf numFmtId="0" fontId="4" fillId="0" borderId="0" xfId="0" applyFont="1">
      <alignment horizontal="center"/>
    </xf>
    <xf numFmtId="0" fontId="4" fillId="0" borderId="1" xfId="0" applyFont="1" applyBorder="1">
      <alignment horizontal="center"/>
    </xf>
    <xf numFmtId="44" fontId="4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center" vertical="center"/>
    </xf>
    <xf numFmtId="44" fontId="4" fillId="0" borderId="1" xfId="1" applyFont="1" applyBorder="1" applyAlignment="1">
      <alignment horizontal="center"/>
    </xf>
    <xf numFmtId="4" fontId="5" fillId="6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4" fontId="4" fillId="0" borderId="0" xfId="1" applyFont="1" applyAlignment="1">
      <alignment horizontal="center"/>
    </xf>
    <xf numFmtId="4" fontId="4" fillId="2" borderId="1" xfId="0" applyNumberFormat="1" applyFont="1" applyFill="1" applyBorder="1" applyAlignment="1">
      <alignment horizontal="right" vertical="center"/>
    </xf>
    <xf numFmtId="4" fontId="5" fillId="7" borderId="1" xfId="0" applyNumberFormat="1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right" vertical="center"/>
    </xf>
    <xf numFmtId="44" fontId="5" fillId="5" borderId="1" xfId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right" vertical="center"/>
    </xf>
    <xf numFmtId="0" fontId="7" fillId="8" borderId="1" xfId="0" applyFont="1" applyFill="1" applyBorder="1" applyAlignment="1">
      <alignment horizontal="left" vertical="center"/>
    </xf>
    <xf numFmtId="0" fontId="4" fillId="8" borderId="1" xfId="0" applyFont="1" applyFill="1" applyBorder="1">
      <alignment horizontal="center"/>
    </xf>
    <xf numFmtId="44" fontId="7" fillId="8" borderId="1" xfId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4" fontId="4" fillId="0" borderId="1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4" fontId="5" fillId="7" borderId="1" xfId="1" applyFont="1" applyFill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44" fontId="4" fillId="0" borderId="1" xfId="1" applyFont="1" applyBorder="1" applyAlignment="1">
      <alignment horizontal="right" vertical="center"/>
    </xf>
    <xf numFmtId="10" fontId="4" fillId="0" borderId="1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104775</xdr:rowOff>
    </xdr:from>
    <xdr:to>
      <xdr:col>1</xdr:col>
      <xdr:colOff>2241700</xdr:colOff>
      <xdr:row>0</xdr:row>
      <xdr:rowOff>635570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9A727C9A-0F2B-484C-A7AC-E85CBA24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0" t="12970" r="1686" b="18405"/>
        <a:stretch>
          <a:fillRect/>
        </a:stretch>
      </xdr:blipFill>
      <xdr:spPr bwMode="auto">
        <a:xfrm>
          <a:off x="3114675" y="104775"/>
          <a:ext cx="1832125" cy="53079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P57"/>
  <sheetViews>
    <sheetView tabSelected="1" workbookViewId="0"/>
  </sheetViews>
  <sheetFormatPr defaultColWidth="8.85546875" defaultRowHeight="28.5" customHeight="1"/>
  <cols>
    <col min="1" max="1" width="40.5703125" style="3" bestFit="1" customWidth="1"/>
    <col min="2" max="2" width="36.7109375" style="3" customWidth="1"/>
    <col min="3" max="3" width="10.28515625" style="17" bestFit="1" customWidth="1"/>
    <col min="4" max="4" width="7" style="3" customWidth="1"/>
    <col min="5" max="5" width="9.85546875" style="3" bestFit="1" customWidth="1"/>
    <col min="6" max="6" width="12.140625" style="3" bestFit="1" customWidth="1"/>
    <col min="7" max="10" width="9.42578125" style="3" bestFit="1" customWidth="1"/>
    <col min="11" max="11" width="16.140625" style="3" bestFit="1" customWidth="1"/>
    <col min="12" max="12" width="8.42578125" style="3" bestFit="1" customWidth="1"/>
    <col min="13" max="13" width="11.28515625" style="3" bestFit="1" customWidth="1"/>
    <col min="14" max="15" width="11.42578125" style="3" bestFit="1" customWidth="1"/>
    <col min="16" max="16" width="11.7109375" style="3" bestFit="1" customWidth="1"/>
    <col min="17" max="20" width="10" style="3" customWidth="1"/>
    <col min="21" max="16384" width="8.85546875" style="3"/>
  </cols>
  <sheetData>
    <row r="1" spans="1:16" ht="57.95" customHeight="1">
      <c r="A1" s="35" t="s">
        <v>61</v>
      </c>
    </row>
    <row r="2" spans="1:16" ht="14.25">
      <c r="A2" s="4"/>
      <c r="B2" s="4"/>
      <c r="C2" s="5"/>
    </row>
    <row r="3" spans="1:16" ht="15">
      <c r="A3" s="6" t="s">
        <v>0</v>
      </c>
      <c r="B3" s="7">
        <f>(B4*12)</f>
        <v>1872</v>
      </c>
      <c r="C3" s="8"/>
    </row>
    <row r="4" spans="1:16" ht="15">
      <c r="A4" s="6" t="s">
        <v>1</v>
      </c>
      <c r="B4" s="9">
        <v>156</v>
      </c>
      <c r="C4" s="8"/>
    </row>
    <row r="5" spans="1:16" ht="15">
      <c r="A5" s="6" t="s">
        <v>2</v>
      </c>
      <c r="B5" s="9">
        <v>36</v>
      </c>
      <c r="C5" s="8"/>
    </row>
    <row r="6" spans="1:16" ht="15">
      <c r="A6" s="10" t="s">
        <v>3</v>
      </c>
      <c r="B6" s="9"/>
      <c r="C6" s="8"/>
      <c r="E6" s="36" t="s">
        <v>4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15">
      <c r="A7" s="6" t="s">
        <v>5</v>
      </c>
      <c r="B7" s="4"/>
      <c r="C7" s="12" t="s">
        <v>6</v>
      </c>
      <c r="E7" s="11" t="s">
        <v>7</v>
      </c>
      <c r="F7" s="11" t="s">
        <v>8</v>
      </c>
      <c r="G7" s="11" t="s">
        <v>9</v>
      </c>
      <c r="H7" s="11" t="s">
        <v>10</v>
      </c>
      <c r="I7" s="11" t="s">
        <v>11</v>
      </c>
      <c r="J7" s="11" t="s">
        <v>12</v>
      </c>
      <c r="K7" s="11" t="s">
        <v>13</v>
      </c>
      <c r="L7" s="11" t="s">
        <v>14</v>
      </c>
      <c r="M7" s="11" t="s">
        <v>15</v>
      </c>
      <c r="N7" s="11" t="s">
        <v>16</v>
      </c>
      <c r="O7" s="11" t="s">
        <v>17</v>
      </c>
      <c r="P7" s="11" t="s">
        <v>18</v>
      </c>
    </row>
    <row r="8" spans="1:16" ht="15">
      <c r="A8" s="6" t="s">
        <v>19</v>
      </c>
      <c r="B8" s="19">
        <v>2076.58</v>
      </c>
      <c r="C8" s="31">
        <f>(B8/B4)</f>
        <v>13.311410256410255</v>
      </c>
      <c r="E8" s="22" t="s">
        <v>59</v>
      </c>
      <c r="F8" s="22" t="s">
        <v>60</v>
      </c>
      <c r="G8" s="22" t="s">
        <v>60</v>
      </c>
      <c r="H8" s="22" t="s">
        <v>60</v>
      </c>
      <c r="I8" s="22" t="s">
        <v>60</v>
      </c>
      <c r="J8" s="22" t="s">
        <v>60</v>
      </c>
      <c r="K8" s="22" t="s">
        <v>59</v>
      </c>
      <c r="L8" s="22" t="s">
        <v>59</v>
      </c>
      <c r="M8" s="22" t="s">
        <v>59</v>
      </c>
      <c r="N8" s="22" t="s">
        <v>59</v>
      </c>
      <c r="O8" s="22" t="s">
        <v>60</v>
      </c>
      <c r="P8" s="22" t="s">
        <v>60</v>
      </c>
    </row>
    <row r="9" spans="1:16" ht="14.25">
      <c r="A9" s="10" t="s">
        <v>22</v>
      </c>
      <c r="B9" s="30">
        <v>0</v>
      </c>
      <c r="C9" s="32">
        <f>(B9/B4)</f>
        <v>0</v>
      </c>
      <c r="E9" s="29" t="s">
        <v>21</v>
      </c>
      <c r="F9" s="29" t="s">
        <v>21</v>
      </c>
      <c r="G9" s="29" t="s">
        <v>21</v>
      </c>
      <c r="H9" s="29" t="s">
        <v>21</v>
      </c>
      <c r="I9" s="29" t="s">
        <v>21</v>
      </c>
      <c r="J9" s="29" t="s">
        <v>21</v>
      </c>
      <c r="K9" s="29" t="s">
        <v>21</v>
      </c>
      <c r="L9" s="29" t="s">
        <v>21</v>
      </c>
      <c r="M9" s="29" t="s">
        <v>21</v>
      </c>
      <c r="N9" s="29" t="s">
        <v>21</v>
      </c>
      <c r="O9" s="29" t="s">
        <v>21</v>
      </c>
      <c r="P9" s="29" t="s">
        <v>21</v>
      </c>
    </row>
    <row r="10" spans="1:16" ht="14.25">
      <c r="A10" s="10" t="s">
        <v>23</v>
      </c>
      <c r="B10" s="30">
        <v>0</v>
      </c>
      <c r="C10" s="32">
        <f>(B10/B4)</f>
        <v>0</v>
      </c>
      <c r="E10" s="29" t="s">
        <v>20</v>
      </c>
      <c r="F10" s="29" t="s">
        <v>21</v>
      </c>
      <c r="G10" s="29" t="s">
        <v>21</v>
      </c>
      <c r="H10" s="29" t="s">
        <v>21</v>
      </c>
      <c r="I10" s="29" t="s">
        <v>21</v>
      </c>
      <c r="J10" s="29" t="s">
        <v>21</v>
      </c>
      <c r="K10" s="29" t="s">
        <v>20</v>
      </c>
      <c r="L10" s="29" t="s">
        <v>20</v>
      </c>
      <c r="M10" s="29" t="s">
        <v>20</v>
      </c>
      <c r="N10" s="29" t="s">
        <v>20</v>
      </c>
      <c r="O10" s="29" t="s">
        <v>21</v>
      </c>
      <c r="P10" s="29" t="s">
        <v>21</v>
      </c>
    </row>
    <row r="11" spans="1:16" ht="15">
      <c r="A11" s="6" t="s">
        <v>24</v>
      </c>
      <c r="B11" s="19">
        <v>20.76</v>
      </c>
      <c r="C11" s="31">
        <f>(B11/B4)</f>
        <v>0.13307692307692309</v>
      </c>
      <c r="E11" s="22" t="s">
        <v>59</v>
      </c>
      <c r="F11" s="22" t="s">
        <v>60</v>
      </c>
      <c r="G11" s="22" t="s">
        <v>60</v>
      </c>
      <c r="H11" s="22" t="s">
        <v>60</v>
      </c>
      <c r="I11" s="22" t="s">
        <v>60</v>
      </c>
      <c r="J11" s="22" t="s">
        <v>60</v>
      </c>
      <c r="K11" s="22" t="s">
        <v>59</v>
      </c>
      <c r="L11" s="22" t="s">
        <v>59</v>
      </c>
      <c r="M11" s="22" t="s">
        <v>59</v>
      </c>
      <c r="N11" s="22" t="s">
        <v>59</v>
      </c>
      <c r="O11" s="22" t="s">
        <v>60</v>
      </c>
      <c r="P11" s="22" t="s">
        <v>60</v>
      </c>
    </row>
    <row r="12" spans="1:16" ht="15">
      <c r="A12" s="6" t="s">
        <v>57</v>
      </c>
      <c r="B12" s="19">
        <v>36.15</v>
      </c>
      <c r="C12" s="31">
        <f>(B12/B4)</f>
        <v>0.23173076923076921</v>
      </c>
      <c r="E12" s="22" t="s">
        <v>60</v>
      </c>
      <c r="F12" s="22" t="s">
        <v>60</v>
      </c>
      <c r="G12" s="22" t="s">
        <v>60</v>
      </c>
      <c r="H12" s="22" t="s">
        <v>60</v>
      </c>
      <c r="I12" s="22" t="s">
        <v>60</v>
      </c>
      <c r="J12" s="22" t="s">
        <v>60</v>
      </c>
      <c r="K12" s="22" t="s">
        <v>59</v>
      </c>
      <c r="L12" s="22" t="s">
        <v>59</v>
      </c>
      <c r="M12" s="22" t="s">
        <v>59</v>
      </c>
      <c r="N12" s="22" t="s">
        <v>59</v>
      </c>
      <c r="O12" s="22" t="s">
        <v>60</v>
      </c>
      <c r="P12" s="22" t="s">
        <v>60</v>
      </c>
    </row>
    <row r="13" spans="1:16" ht="15">
      <c r="A13" s="6" t="s">
        <v>58</v>
      </c>
      <c r="B13" s="19">
        <v>76.930000000000007</v>
      </c>
      <c r="C13" s="31">
        <f>(B13/B4)</f>
        <v>0.49314102564102569</v>
      </c>
      <c r="E13" s="22" t="s">
        <v>59</v>
      </c>
      <c r="F13" s="22" t="s">
        <v>60</v>
      </c>
      <c r="G13" s="22" t="s">
        <v>60</v>
      </c>
      <c r="H13" s="22" t="s">
        <v>60</v>
      </c>
      <c r="I13" s="22" t="s">
        <v>60</v>
      </c>
      <c r="J13" s="22" t="s">
        <v>60</v>
      </c>
      <c r="K13" s="22" t="s">
        <v>59</v>
      </c>
      <c r="L13" s="22" t="s">
        <v>59</v>
      </c>
      <c r="M13" s="22" t="s">
        <v>59</v>
      </c>
      <c r="N13" s="22" t="s">
        <v>59</v>
      </c>
      <c r="O13" s="22" t="s">
        <v>60</v>
      </c>
      <c r="P13" s="22" t="s">
        <v>60</v>
      </c>
    </row>
    <row r="14" spans="1:16" ht="15">
      <c r="A14" s="6" t="s">
        <v>25</v>
      </c>
      <c r="B14" s="19">
        <v>87.79</v>
      </c>
      <c r="C14" s="31">
        <f>(B14/B4)</f>
        <v>0.56275641025641032</v>
      </c>
      <c r="E14" s="22" t="s">
        <v>60</v>
      </c>
      <c r="F14" s="22" t="s">
        <v>60</v>
      </c>
      <c r="G14" s="22" t="s">
        <v>60</v>
      </c>
      <c r="H14" s="22" t="s">
        <v>60</v>
      </c>
      <c r="I14" s="22" t="s">
        <v>60</v>
      </c>
      <c r="J14" s="22" t="s">
        <v>60</v>
      </c>
      <c r="K14" s="22" t="s">
        <v>59</v>
      </c>
      <c r="L14" s="22" t="s">
        <v>59</v>
      </c>
      <c r="M14" s="22" t="s">
        <v>59</v>
      </c>
      <c r="N14" s="22" t="s">
        <v>59</v>
      </c>
      <c r="O14" s="22" t="s">
        <v>60</v>
      </c>
      <c r="P14" s="22" t="s">
        <v>60</v>
      </c>
    </row>
    <row r="15" spans="1:16" ht="14.25">
      <c r="A15" s="4"/>
      <c r="B15" s="4"/>
      <c r="C15" s="8"/>
    </row>
    <row r="16" spans="1:16" ht="15">
      <c r="A16" s="6" t="s">
        <v>26</v>
      </c>
      <c r="B16" s="19">
        <v>187.2</v>
      </c>
      <c r="C16" s="8"/>
    </row>
    <row r="17" spans="1:5" ht="15">
      <c r="A17" s="6" t="s">
        <v>27</v>
      </c>
      <c r="B17" s="19">
        <v>28.8</v>
      </c>
      <c r="C17" s="8"/>
    </row>
    <row r="18" spans="1:5" ht="14.25">
      <c r="A18" s="10" t="s">
        <v>28</v>
      </c>
      <c r="B18" s="30">
        <v>0</v>
      </c>
      <c r="C18" s="8"/>
    </row>
    <row r="19" spans="1:5" ht="14.25">
      <c r="A19" s="4"/>
      <c r="B19" s="4"/>
      <c r="C19" s="8"/>
    </row>
    <row r="20" spans="1:5" ht="15">
      <c r="A20" s="6" t="s">
        <v>29</v>
      </c>
      <c r="B20" s="19">
        <f>SUM(B8:B14)</f>
        <v>2298.21</v>
      </c>
      <c r="C20" s="8"/>
    </row>
    <row r="21" spans="1:5" ht="14.25">
      <c r="A21" s="4"/>
      <c r="B21" s="4"/>
      <c r="C21" s="8"/>
    </row>
    <row r="22" spans="1:5" ht="15">
      <c r="A22" s="6" t="s">
        <v>30</v>
      </c>
      <c r="B22" s="4"/>
      <c r="C22" s="31">
        <f>(B20/B4)</f>
        <v>14.732115384615385</v>
      </c>
    </row>
    <row r="23" spans="1:5" ht="14.25"/>
    <row r="24" spans="1:5" ht="15">
      <c r="A24" s="14" t="s">
        <v>31</v>
      </c>
      <c r="B24" s="4"/>
      <c r="C24" s="8"/>
      <c r="E24" s="11" t="s">
        <v>32</v>
      </c>
    </row>
    <row r="25" spans="1:5" ht="14.25">
      <c r="A25" s="4"/>
      <c r="B25" s="4"/>
      <c r="C25" s="8"/>
    </row>
    <row r="26" spans="1:5" ht="15">
      <c r="A26" s="6" t="s">
        <v>33</v>
      </c>
      <c r="B26" s="1" t="s">
        <v>34</v>
      </c>
      <c r="C26" s="2" t="s">
        <v>6</v>
      </c>
      <c r="E26" s="11" t="s">
        <v>32</v>
      </c>
    </row>
    <row r="27" spans="1:5" ht="15">
      <c r="A27" s="6" t="s">
        <v>35</v>
      </c>
      <c r="B27" s="20">
        <v>156</v>
      </c>
      <c r="C27" s="21">
        <f>C22/12</f>
        <v>1.2276762820512821</v>
      </c>
      <c r="E27" s="22" t="s">
        <v>59</v>
      </c>
    </row>
    <row r="28" spans="1:5" ht="14.25">
      <c r="A28" s="10" t="s">
        <v>36</v>
      </c>
      <c r="B28" s="27">
        <v>0</v>
      </c>
      <c r="C28" s="28">
        <v>0</v>
      </c>
      <c r="E28" s="29" t="s">
        <v>59</v>
      </c>
    </row>
    <row r="29" spans="1:5" ht="14.25">
      <c r="A29" s="10" t="s">
        <v>37</v>
      </c>
      <c r="B29" s="27">
        <v>0</v>
      </c>
      <c r="C29" s="33">
        <v>0</v>
      </c>
      <c r="E29" s="29" t="s">
        <v>59</v>
      </c>
    </row>
    <row r="30" spans="1:5" ht="14.25">
      <c r="A30" s="10" t="s">
        <v>38</v>
      </c>
      <c r="B30" s="27">
        <v>0</v>
      </c>
      <c r="C30" s="33">
        <v>0</v>
      </c>
      <c r="E30" s="29" t="s">
        <v>59</v>
      </c>
    </row>
    <row r="31" spans="1:5" ht="14.25">
      <c r="A31" s="10" t="s">
        <v>39</v>
      </c>
      <c r="B31" s="27">
        <v>0</v>
      </c>
      <c r="C31" s="28">
        <v>0</v>
      </c>
      <c r="E31" s="29" t="s">
        <v>59</v>
      </c>
    </row>
    <row r="32" spans="1:5" ht="14.25">
      <c r="A32" s="10" t="s">
        <v>40</v>
      </c>
      <c r="B32" s="27">
        <v>0</v>
      </c>
      <c r="C32" s="28">
        <v>0</v>
      </c>
      <c r="E32" s="29" t="s">
        <v>59</v>
      </c>
    </row>
    <row r="33" spans="1:7" ht="15">
      <c r="A33" s="6" t="s">
        <v>41</v>
      </c>
      <c r="B33" s="20">
        <v>187.2</v>
      </c>
      <c r="C33" s="21">
        <f>B33/B3*C22</f>
        <v>1.4732115384615383</v>
      </c>
      <c r="E33" s="22" t="s">
        <v>59</v>
      </c>
    </row>
    <row r="34" spans="1:7" ht="15">
      <c r="A34" s="6" t="s">
        <v>42</v>
      </c>
      <c r="B34" s="20">
        <v>28.8</v>
      </c>
      <c r="C34" s="21">
        <f>B34/B3*C22</f>
        <v>0.22664792899408287</v>
      </c>
      <c r="E34" s="22" t="s">
        <v>59</v>
      </c>
    </row>
    <row r="35" spans="1:7" ht="14.25">
      <c r="A35" s="10" t="s">
        <v>43</v>
      </c>
      <c r="B35" s="18">
        <v>0</v>
      </c>
      <c r="C35" s="13">
        <v>0</v>
      </c>
      <c r="E35" s="15" t="s">
        <v>59</v>
      </c>
    </row>
    <row r="36" spans="1:7" ht="14.25"/>
    <row r="37" spans="1:7" ht="15">
      <c r="A37" s="6" t="s">
        <v>44</v>
      </c>
      <c r="B37" s="4"/>
      <c r="C37" s="21">
        <f>SUM(C22:C35)</f>
        <v>17.659651134122289</v>
      </c>
    </row>
    <row r="38" spans="1:7" ht="14.25">
      <c r="A38" s="4"/>
      <c r="B38" s="4"/>
      <c r="C38" s="8"/>
    </row>
    <row r="39" spans="1:7" ht="14.25">
      <c r="A39" s="4"/>
      <c r="B39" s="4"/>
      <c r="C39" s="8"/>
    </row>
    <row r="40" spans="1:7" ht="15">
      <c r="A40" s="6" t="s">
        <v>45</v>
      </c>
      <c r="B40" s="4"/>
      <c r="C40" s="21">
        <f>C37/13.5</f>
        <v>1.3081223062312806</v>
      </c>
    </row>
    <row r="41" spans="1:7" ht="14.25">
      <c r="A41" s="4"/>
      <c r="B41" s="4"/>
      <c r="C41" s="8"/>
    </row>
    <row r="42" spans="1:7" ht="15">
      <c r="A42" s="6" t="s">
        <v>46</v>
      </c>
      <c r="B42" s="4"/>
      <c r="C42" s="21">
        <f>C37</f>
        <v>17.659651134122289</v>
      </c>
      <c r="E42" s="16"/>
    </row>
    <row r="43" spans="1:7" ht="15">
      <c r="A43" s="11" t="s">
        <v>47</v>
      </c>
      <c r="B43" s="4"/>
      <c r="C43" s="8"/>
    </row>
    <row r="44" spans="1:7" ht="15">
      <c r="A44" s="6" t="s">
        <v>48</v>
      </c>
      <c r="B44" s="23">
        <v>0.30080000000000001</v>
      </c>
      <c r="C44" s="21">
        <f>$C$42*B44</f>
        <v>5.3120230611439849</v>
      </c>
      <c r="E44" s="16"/>
      <c r="G44" s="16"/>
    </row>
    <row r="45" spans="1:7" ht="15">
      <c r="A45" s="6" t="s">
        <v>49</v>
      </c>
      <c r="B45" s="23">
        <v>-5.0000000000000001E-3</v>
      </c>
      <c r="C45" s="21">
        <f t="shared" ref="C45:C50" si="0">$C$42*B45</f>
        <v>-8.8298255670611447E-2</v>
      </c>
      <c r="E45" s="16"/>
      <c r="G45" s="16"/>
    </row>
    <row r="46" spans="1:7" ht="15">
      <c r="A46" s="6" t="s">
        <v>50</v>
      </c>
      <c r="B46" s="23">
        <v>1.18E-2</v>
      </c>
      <c r="C46" s="21">
        <f t="shared" si="0"/>
        <v>0.20838388338264299</v>
      </c>
      <c r="E46" s="16"/>
      <c r="G46" s="16"/>
    </row>
    <row r="47" spans="1:7" ht="15">
      <c r="A47" s="6" t="s">
        <v>51</v>
      </c>
      <c r="B47" s="23">
        <v>4.4499999999999998E-2</v>
      </c>
      <c r="C47" s="21">
        <f t="shared" si="0"/>
        <v>0.78585447546844178</v>
      </c>
      <c r="E47" s="16"/>
      <c r="G47" s="16"/>
    </row>
    <row r="48" spans="1:7" ht="15">
      <c r="A48" s="6" t="s">
        <v>52</v>
      </c>
      <c r="B48" s="23">
        <v>2E-3</v>
      </c>
      <c r="C48" s="21">
        <f t="shared" si="0"/>
        <v>3.5319302268244576E-2</v>
      </c>
      <c r="E48" s="16"/>
      <c r="G48" s="16"/>
    </row>
    <row r="49" spans="1:7" ht="15">
      <c r="A49" s="6" t="s">
        <v>53</v>
      </c>
      <c r="B49" s="23">
        <v>3.4471687484780299E-4</v>
      </c>
      <c r="C49" s="21">
        <f t="shared" si="0"/>
        <v>6.0875797498570949E-3</v>
      </c>
      <c r="E49" s="16"/>
      <c r="G49" s="16"/>
    </row>
    <row r="50" spans="1:7" ht="14.25">
      <c r="A50" s="10" t="s">
        <v>54</v>
      </c>
      <c r="B50" s="34">
        <v>0</v>
      </c>
      <c r="C50" s="33">
        <f t="shared" si="0"/>
        <v>0</v>
      </c>
      <c r="E50" s="16"/>
      <c r="G50" s="16"/>
    </row>
    <row r="51" spans="1:7" ht="14.25">
      <c r="A51" s="4"/>
      <c r="B51" s="4"/>
      <c r="C51" s="8"/>
      <c r="E51" s="16"/>
      <c r="G51" s="16"/>
    </row>
    <row r="52" spans="1:7" ht="14.25">
      <c r="A52" s="4"/>
      <c r="B52" s="4"/>
      <c r="C52" s="8"/>
      <c r="E52" s="16"/>
      <c r="G52" s="16"/>
    </row>
    <row r="53" spans="1:7" ht="15">
      <c r="A53" s="14" t="s">
        <v>55</v>
      </c>
      <c r="B53" s="4"/>
      <c r="C53" s="21">
        <f>SUM(C44:C52)</f>
        <v>6.2593700463425597</v>
      </c>
    </row>
    <row r="54" spans="1:7" ht="14.25">
      <c r="A54" s="4"/>
      <c r="B54" s="4"/>
      <c r="C54" s="8"/>
    </row>
    <row r="55" spans="1:7" ht="14.25">
      <c r="A55" s="24" t="s">
        <v>56</v>
      </c>
      <c r="B55" s="25"/>
      <c r="C55" s="26">
        <f>C37+C40+C53</f>
        <v>25.227143486696129</v>
      </c>
    </row>
    <row r="56" spans="1:7" ht="14.25"/>
    <row r="57" spans="1:7" ht="14.25"/>
  </sheetData>
  <mergeCells count="1">
    <mergeCell ref="E6:P6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BF6A01D260CC44A63350B9EA62540E" ma:contentTypeVersion="13" ma:contentTypeDescription="Create a new document." ma:contentTypeScope="" ma:versionID="31cdfdf6e6fad245dfe7d711e4b93b70">
  <xsd:schema xmlns:xsd="http://www.w3.org/2001/XMLSchema" xmlns:xs="http://www.w3.org/2001/XMLSchema" xmlns:p="http://schemas.microsoft.com/office/2006/metadata/properties" xmlns:ns3="0dfa69d9-2237-4fd6-9c83-6219c3c2bbdb" xmlns:ns4="b6758f28-5018-4405-b855-43afff12ae1a" targetNamespace="http://schemas.microsoft.com/office/2006/metadata/properties" ma:root="true" ma:fieldsID="ff6aba9dce2201b75418864f84883515" ns3:_="" ns4:_="">
    <xsd:import namespace="0dfa69d9-2237-4fd6-9c83-6219c3c2bbdb"/>
    <xsd:import namespace="b6758f28-5018-4405-b855-43afff12ae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a69d9-2237-4fd6-9c83-6219c3c2bb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58f28-5018-4405-b855-43afff12a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dfa69d9-2237-4fd6-9c83-6219c3c2bb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54A018-B567-470F-8B96-3FF8E57E9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fa69d9-2237-4fd6-9c83-6219c3c2bbdb"/>
    <ds:schemaRef ds:uri="b6758f28-5018-4405-b855-43afff12a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577C8C-4007-478D-9030-D1D858A2EA2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0dfa69d9-2237-4fd6-9c83-6219c3c2bbdb"/>
    <ds:schemaRef ds:uri="http://purl.org/dc/elements/1.1/"/>
    <ds:schemaRef ds:uri="http://schemas.microsoft.com/office/2006/metadata/properties"/>
    <ds:schemaRef ds:uri="http://schemas.microsoft.com/office/infopath/2007/PartnerControls"/>
    <ds:schemaRef ds:uri="b6758f28-5018-4405-b855-43afff12ae1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B66518A-21C8-45E0-B874-3AC52881332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30ac191-b8b4-45f2-9a9b-e5466cb90c2f}" enabled="0" method="" siteId="{f30ac191-b8b4-45f2-9a9b-e5466cb90c2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Infermiere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Mongelli</dc:creator>
  <cp:lastModifiedBy>Andrea Ferroci</cp:lastModifiedBy>
  <dcterms:created xsi:type="dcterms:W3CDTF">2026-04-24T17:20:39Z</dcterms:created>
  <dcterms:modified xsi:type="dcterms:W3CDTF">2026-07-13T14:52:04Z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0x010100A6BF6A01D260CC44A63350B9EA62540E</vt:lpwstr>
  </property>
</Properties>
</file>